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il.kurkianec\Downloads\"/>
    </mc:Choice>
  </mc:AlternateContent>
  <bookViews>
    <workbookView xWindow="0" yWindow="0" windowWidth="28800" windowHeight="12210"/>
  </bookViews>
  <sheets>
    <sheet name="9 FBA" sheetId="2" r:id="rId1"/>
  </sheets>
  <calcPr calcId="171027"/>
</workbook>
</file>

<file path=xl/calcChain.xml><?xml version="1.0" encoding="utf-8"?>
<calcChain xmlns="http://schemas.openxmlformats.org/spreadsheetml/2006/main">
  <c r="G97" i="2" l="1"/>
  <c r="E97" i="2"/>
  <c r="G96" i="2"/>
  <c r="E96" i="2"/>
  <c r="G95" i="2"/>
  <c r="E95" i="2"/>
  <c r="G94" i="2"/>
  <c r="E94" i="2"/>
  <c r="G93" i="2"/>
  <c r="E93" i="2"/>
  <c r="G92" i="2"/>
  <c r="E92" i="2"/>
  <c r="G91" i="2"/>
  <c r="E91" i="2"/>
  <c r="G90" i="2"/>
  <c r="E90" i="2"/>
  <c r="G89" i="2"/>
  <c r="E89" i="2"/>
  <c r="G88" i="2"/>
  <c r="E88" i="2"/>
  <c r="G87" i="2"/>
  <c r="E87" i="2"/>
  <c r="G86" i="2"/>
  <c r="E86" i="2"/>
  <c r="G85" i="2"/>
  <c r="E85" i="2"/>
  <c r="G84" i="2"/>
  <c r="E84" i="2"/>
  <c r="G83" i="2"/>
  <c r="E83" i="2"/>
  <c r="G82" i="2"/>
  <c r="E82" i="2"/>
  <c r="G81" i="2"/>
  <c r="E81" i="2"/>
  <c r="G80" i="2"/>
  <c r="E80" i="2"/>
  <c r="G79" i="2"/>
  <c r="E79" i="2"/>
  <c r="G78" i="2"/>
  <c r="E78" i="2"/>
  <c r="G77" i="2"/>
  <c r="E77" i="2"/>
  <c r="G76" i="2"/>
  <c r="E76" i="2"/>
  <c r="G75" i="2"/>
  <c r="E75" i="2"/>
  <c r="G74" i="2"/>
  <c r="E74" i="2"/>
  <c r="G73" i="2"/>
  <c r="E73" i="2"/>
  <c r="G72" i="2"/>
  <c r="E72" i="2"/>
  <c r="G71" i="2"/>
  <c r="E71" i="2"/>
  <c r="G70" i="2"/>
  <c r="E70" i="2"/>
  <c r="G69" i="2"/>
  <c r="E69" i="2"/>
  <c r="G68" i="2"/>
  <c r="E68" i="2"/>
  <c r="G67" i="2"/>
  <c r="E67" i="2"/>
  <c r="G66" i="2"/>
  <c r="E66" i="2"/>
  <c r="G65" i="2"/>
  <c r="E65" i="2"/>
  <c r="G64" i="2"/>
  <c r="E64" i="2"/>
  <c r="G63" i="2"/>
  <c r="E63" i="2"/>
  <c r="G62" i="2"/>
  <c r="E62" i="2"/>
  <c r="G61" i="2"/>
  <c r="E61" i="2"/>
  <c r="G60" i="2"/>
  <c r="E60" i="2"/>
  <c r="G59" i="2"/>
  <c r="E59" i="2"/>
  <c r="G58" i="2"/>
  <c r="E58" i="2"/>
  <c r="G57" i="2"/>
  <c r="E57" i="2"/>
  <c r="G56" i="2"/>
  <c r="E56" i="2"/>
  <c r="G55" i="2"/>
  <c r="E55" i="2"/>
  <c r="G54" i="2"/>
  <c r="E54" i="2"/>
  <c r="G53" i="2"/>
  <c r="E53" i="2"/>
  <c r="G52" i="2"/>
  <c r="E52" i="2"/>
  <c r="G51" i="2"/>
  <c r="E51" i="2"/>
  <c r="G50" i="2"/>
  <c r="E50" i="2"/>
  <c r="G49" i="2"/>
  <c r="E49" i="2"/>
  <c r="G48" i="2"/>
  <c r="E48" i="2"/>
  <c r="G47" i="2"/>
  <c r="E47" i="2"/>
  <c r="G46" i="2"/>
  <c r="E46" i="2"/>
  <c r="G45" i="2"/>
  <c r="E45" i="2"/>
  <c r="G44" i="2"/>
  <c r="E44" i="2"/>
  <c r="G43" i="2"/>
  <c r="E43" i="2"/>
  <c r="G42" i="2"/>
  <c r="E42" i="2"/>
  <c r="G41" i="2"/>
  <c r="E41" i="2"/>
  <c r="G40" i="2"/>
  <c r="E40" i="2"/>
  <c r="G39" i="2"/>
  <c r="E39" i="2"/>
  <c r="G38" i="2"/>
  <c r="E38" i="2"/>
  <c r="G37" i="2"/>
  <c r="E37" i="2"/>
  <c r="G36" i="2"/>
  <c r="E36" i="2"/>
  <c r="G35" i="2"/>
  <c r="E35" i="2"/>
  <c r="G34" i="2"/>
  <c r="E34" i="2"/>
  <c r="G33" i="2"/>
  <c r="E33" i="2"/>
  <c r="G32" i="2"/>
  <c r="E32" i="2"/>
  <c r="G31" i="2"/>
  <c r="E31" i="2"/>
  <c r="G30" i="2"/>
  <c r="E30" i="2"/>
  <c r="G29" i="2"/>
  <c r="E29" i="2"/>
  <c r="G28" i="2"/>
  <c r="E28" i="2"/>
  <c r="G27" i="2"/>
  <c r="E27" i="2"/>
  <c r="G26" i="2"/>
  <c r="E26" i="2"/>
  <c r="G25" i="2"/>
  <c r="E25" i="2"/>
  <c r="G24" i="2"/>
  <c r="E24" i="2"/>
  <c r="G23" i="2"/>
  <c r="E23" i="2"/>
</calcChain>
</file>

<file path=xl/sharedStrings.xml><?xml version="1.0" encoding="utf-8"?>
<sst xmlns="http://schemas.openxmlformats.org/spreadsheetml/2006/main" count="167" uniqueCount="138">
  <si>
    <t>2-ojo VSAFAS „Finansinės būklės ataskaita"</t>
  </si>
  <si>
    <t>2 priedas</t>
  </si>
  <si>
    <t xml:space="preserve">(Žemesniojo lygio viešojo sektoriaus subjektų, išskyrus mokesčių fondus ir išteklių fondus, finansinės būklės ataskaitos forma) </t>
  </si>
  <si>
    <t>Vilniaus miesto savivaldybės administracija</t>
  </si>
  <si>
    <t>( viešojo sektoriaus subjekto arba viešojo sektoriaus subjektų grupės pavadinimas)</t>
  </si>
  <si>
    <t>13, Konstitucijos pr. 3, LT-09601, Vilnius, Lietuva</t>
  </si>
  <si>
    <t xml:space="preserve">(viešojo sektoriaus subjekto, parengusio finansinės būklės ataskaitą (konsoliduotąją </t>
  </si>
  <si>
    <t>finansinės būklės ataskaitą), kodas, adresas)</t>
  </si>
  <si>
    <t xml:space="preserve">FINANSINĖS BŪKLĖS ATASKAITA </t>
  </si>
  <si>
    <t>PAGAL 2010 M. RUGSĖJO 30 D. DUOMENIS</t>
  </si>
  <si>
    <t>(data)</t>
  </si>
  <si>
    <t>    Įstaigos kodas: 188710061 - Administracija</t>
  </si>
  <si>
    <t>Pateikimo valiuta ir tikslumas: litais</t>
  </si>
  <si>
    <t>Eil. Nr.</t>
  </si>
  <si>
    <t>Straipsniai</t>
  </si>
  <si>
    <t>Pastabos Nr.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</si>
  <si>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</si>
  <si>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</si>
  <si>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</si>
  <si>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</si>
  <si>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</si>
  <si>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</si>
  <si>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</si>
  <si>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   Plėtros darbai</t>
  </si>
  <si>
    <t>I.2</t>
  </si>
  <si>
    <t>   Programinė įranga ir jos licencijos</t>
  </si>
  <si>
    <t>I.3</t>
  </si>
  <si>
    <t>   Kitas nematerialusis turtas</t>
  </si>
  <si>
    <t>I.4</t>
  </si>
  <si>
    <t>   Nebaigti projektai ir išankstiniai apmokėjimai</t>
  </si>
  <si>
    <t>II.</t>
  </si>
  <si>
    <t>Ilgalaikis materialusis turtas</t>
  </si>
  <si>
    <t>II.1</t>
  </si>
  <si>
    <t>   Žemė</t>
  </si>
  <si>
    <t>II.2</t>
  </si>
  <si>
    <t>   Pastatai</t>
  </si>
  <si>
    <t>II.3</t>
  </si>
  <si>
    <t>   Infrastruktūros ir kiti statiniai</t>
  </si>
  <si>
    <t>II.4</t>
  </si>
  <si>
    <t>   Nekilnojamosios kultūros vertybės</t>
  </si>
  <si>
    <t>II.5</t>
  </si>
  <si>
    <t>   Mašinos ir įrenginiai</t>
  </si>
  <si>
    <t>II.6</t>
  </si>
  <si>
    <t>   Transporto priemonės</t>
  </si>
  <si>
    <t>II.7</t>
  </si>
  <si>
    <t>   Kilnojamosios kultūros vertybės</t>
  </si>
  <si>
    <t>II.8</t>
  </si>
  <si>
    <t>   Baldai ir biuro įranga</t>
  </si>
  <si>
    <t>II.9</t>
  </si>
  <si>
    <t>   Kitas materialusis turtas</t>
  </si>
  <si>
    <t>II.10</t>
  </si>
  <si>
    <t>   Nebaigta statyba ir išankstiniai apmokėjimai</t>
  </si>
  <si>
    <t>III.</t>
  </si>
  <si>
    <t>Ilgalaikis finansinis turtas</t>
  </si>
  <si>
    <t>IV.</t>
  </si>
  <si>
    <t>Kitas ilgalaikis turtas</t>
  </si>
  <si>
    <t>B.</t>
  </si>
  <si>
    <t>BIOLOGINIS TURTAS</t>
  </si>
  <si>
    <t>C.</t>
  </si>
  <si>
    <t>TRUMPALAIKIS TURTAS</t>
  </si>
  <si>
    <t>Atsargos</t>
  </si>
  <si>
    <t>I.1.</t>
  </si>
  <si>
    <t>   Strateginės ir neliečiamosios atsargos</t>
  </si>
  <si>
    <t>I.2.</t>
  </si>
  <si>
    <t>   Medžiagos, žaliavos ir ūkinis inventorius</t>
  </si>
  <si>
    <t>I.3.</t>
  </si>
  <si>
    <t>   Nebaigta gamyba ir nebaigtos vykdyti sutartys</t>
  </si>
  <si>
    <t>I.4.</t>
  </si>
  <si>
    <t>   Pagaminta produkcija ir turtas, skirtas parduoti (perduoti)</t>
  </si>
  <si>
    <t>I.5.</t>
  </si>
  <si>
    <t>   Ilgalaikis materialusis ir biologinis turtas, skirtas parduoti</t>
  </si>
  <si>
    <t>Išankstiniai apmokėjimai</t>
  </si>
  <si>
    <t>Per vienus metus gautinos sumos</t>
  </si>
  <si>
    <t>III.1.</t>
  </si>
  <si>
    <t>   Gautini mokesčiai ir socialinės įmokos</t>
  </si>
  <si>
    <t>III.2.</t>
  </si>
  <si>
    <t>   Gautinos finansavimo sumos</t>
  </si>
  <si>
    <t>III.3.</t>
  </si>
  <si>
    <t>   Gautinos sumos už turto naudojimą, parduotas prekes, turtą, paslaugas</t>
  </si>
  <si>
    <t>III.4.</t>
  </si>
  <si>
    <t>   Sukauptos gautinos sumos</t>
  </si>
  <si>
    <t>III.5</t>
  </si>
  <si>
    <t>   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</si>
  <si>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</si>
  <si>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</si>
  <si>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</si>
  <si>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</si>
  <si>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</si>
  <si>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</si>
  <si>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>Iš valstybės biudžeto</t>
  </si>
  <si>
    <t>Iš savivaldybės biudžeto</t>
  </si>
  <si>
    <t>Iš Europos Sąjungos, užsienio valstybių ir tarptautinių organizacijų</t>
  </si>
  <si>
    <t>Iš kitų šaltinių</t>
  </si>
  <si>
    <t>E.</t>
  </si>
  <si>
    <t>ĮSIPAREIGOJIMAI</t>
  </si>
  <si>
    <t>Ilgalaikiai įsipareigojimai</t>
  </si>
  <si>
    <t>   Ilgalaikiai finansiniai įsipareigojimai</t>
  </si>
  <si>
    <t>   Ilgalaikiai atidėjiniai</t>
  </si>
  <si>
    <t>   Kiti ilgalaikiai įsipareigojimai</t>
  </si>
  <si>
    <t>Trumpalaikiai įsipareigojimai</t>
  </si>
  <si>
    <t>   Ilgalaikių atidėjinių einamųjų metų dalis ir trumpalaikiai atidėjiniai</t>
  </si>
  <si>
    <t>   Ilgalaikių įsipareigojimų einamųjų metų dalis</t>
  </si>
  <si>
    <t>   Trumpalaikiai finansiniai įsipareigojimai</t>
  </si>
  <si>
    <t>   Mokėtinos subsidijos, dotacijos ir finansavimo sumos</t>
  </si>
  <si>
    <t>   Mokėtinos sumos į biudžetus ir fondus</t>
  </si>
  <si>
    <t>II.5.1</t>
  </si>
  <si>
    <t>   Grąžintinos finansavimo sumos</t>
  </si>
  <si>
    <t>II.5.2</t>
  </si>
  <si>
    <t>   Kitos mokėtinos sumos biudžetui</t>
  </si>
  <si>
    <t>   Mokėtinos socialinės išmokos</t>
  </si>
  <si>
    <t>   Grąžintini mokesčiai, įmokos ir jų permokos</t>
  </si>
  <si>
    <t>   Tiekėjams mokėtinos sumos</t>
  </si>
  <si>
    <t>   Su darbo santykiais susiję įsipareigojimai</t>
  </si>
  <si>
    <t>   Sukauptos mokėtinos sumos</t>
  </si>
  <si>
    <t>II.11</t>
  </si>
  <si>
    <t>   Kiti trumpalaikiai įsipareigojimai</t>
  </si>
  <si>
    <t>F.</t>
  </si>
  <si>
    <t>GRYNASIS TURTAS</t>
  </si>
  <si>
    <t>Dalininkų kapitalas</t>
  </si>
  <si>
    <t>Rezervai</t>
  </si>
  <si>
    <t>   Tikrosios vertės rezervas</t>
  </si>
  <si>
    <t>   Kiti rezervai</t>
  </si>
  <si>
    <t>Nuosavybės metodo įtaka</t>
  </si>
  <si>
    <t>Sukauptas perviršis ar deficitas</t>
  </si>
  <si>
    <t>IV.1</t>
  </si>
  <si>
    <t>   Einamųjų metų perviršis ar deficitas</t>
  </si>
  <si>
    <t>IV.2</t>
  </si>
  <si>
    <t>   Ankstesnių metų perviršis ar deficitas</t>
  </si>
  <si>
    <t>G.</t>
  </si>
  <si>
    <t>MAŽUMOS DALIS</t>
  </si>
  <si>
    <t>IŠ VISO FINANSAVIMO SUMŲ, ĮSIPAREIGOJIMŲ GRYNOJO TURTO IR MAŽUMOS DALIES:</t>
  </si>
  <si>
    <t>Administracijos direktorius</t>
  </si>
  <si>
    <t>Valdas Klimantavičius</t>
  </si>
  <si>
    <t xml:space="preserve">(teisės aktais įpareigoto pasirašyti </t>
  </si>
  <si>
    <t>(parašas)</t>
  </si>
  <si>
    <t>(vardas ir pavardė)</t>
  </si>
  <si>
    <t>asmens pareigų pavadinimas)</t>
  </si>
  <si>
    <r>
      <t>2011 m. liepos 4 d.</t>
    </r>
    <r>
      <rPr>
        <sz val="10"/>
        <color indexed="8"/>
        <rFont val="Times New Roman"/>
        <family val="1"/>
        <charset val="186"/>
      </rPr>
      <t xml:space="preserve"> Nr. 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</si>
</sst>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u/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8"/>
      <name val="Arial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wrapText="1"/>
    </xf>
    <xf numFmtId="0" fontId="0" fillId="2" borderId="3" xfId="0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vertical="top" wrapText="1"/>
    </xf>
    <xf numFmtId="0" fontId="0" fillId="2" borderId="3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0" xfId="0" applyFill="1" applyAlignment="1">
      <alignment wrapText="1"/>
    </xf>
    <xf numFmtId="0" fontId="1" fillId="2" borderId="2" xfId="0" applyFont="1" applyFill="1" applyBorder="1" applyAlignment="1">
      <alignment horizontal="center" vertical="top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1" fillId="2" borderId="4" xfId="0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horizontal="right" vertical="top" wrapText="1"/>
    </xf>
    <xf numFmtId="0" fontId="0" fillId="2" borderId="2" xfId="0" applyFill="1" applyBorder="1" applyAlignment="1">
      <alignment wrapText="1"/>
    </xf>
    <xf numFmtId="0" fontId="1" fillId="2" borderId="0" xfId="0" applyFont="1" applyFill="1" applyAlignment="1">
      <alignment vertical="top" wrapText="1"/>
    </xf>
    <xf numFmtId="0" fontId="4" fillId="2" borderId="1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showGridLines="0" tabSelected="1" workbookViewId="0">
      <selection activeCell="J22" sqref="J22"/>
    </sheetView>
  </sheetViews>
  <sheetFormatPr defaultRowHeight="12.75" x14ac:dyDescent="0.2"/>
  <cols>
    <col min="1" max="1" width="6.5703125" customWidth="1"/>
    <col min="2" max="2" width="36.5703125" bestFit="1" customWidth="1"/>
    <col min="3" max="3" width="5.7109375" customWidth="1"/>
    <col min="4" max="4" width="8" customWidth="1"/>
    <col min="5" max="5" width="5.85546875" customWidth="1"/>
    <col min="6" max="6" width="16.42578125" customWidth="1"/>
    <col min="7" max="7" width="22.85546875" customWidth="1"/>
  </cols>
  <sheetData>
    <row r="1" spans="1:7" ht="12.75" customHeight="1" x14ac:dyDescent="0.2">
      <c r="A1" s="18"/>
      <c r="B1" s="18"/>
      <c r="C1" s="18"/>
      <c r="D1" s="26" t="s">
        <v>0</v>
      </c>
      <c r="E1" s="26"/>
      <c r="F1" s="26"/>
      <c r="G1" s="26"/>
    </row>
    <row r="2" spans="1:7" ht="12.75" customHeight="1" x14ac:dyDescent="0.2">
      <c r="A2" s="18"/>
      <c r="B2" s="18"/>
      <c r="C2" s="18"/>
      <c r="D2" s="26" t="s">
        <v>1</v>
      </c>
      <c r="E2" s="26"/>
      <c r="F2" s="26"/>
      <c r="G2" s="26"/>
    </row>
    <row r="3" spans="1:7" ht="12.75" customHeight="1" x14ac:dyDescent="0.2">
      <c r="A3" s="1"/>
      <c r="B3" s="1"/>
      <c r="C3" s="18"/>
      <c r="D3" s="18"/>
      <c r="E3" s="1"/>
      <c r="F3" s="1"/>
      <c r="G3" s="1"/>
    </row>
    <row r="4" spans="1:7" ht="12.75" customHeight="1" x14ac:dyDescent="0.2">
      <c r="A4" s="30" t="s">
        <v>2</v>
      </c>
      <c r="B4" s="30"/>
      <c r="C4" s="30"/>
      <c r="D4" s="30"/>
      <c r="E4" s="30"/>
      <c r="F4" s="30"/>
      <c r="G4" s="30"/>
    </row>
    <row r="5" spans="1:7" ht="12.75" customHeight="1" x14ac:dyDescent="0.2">
      <c r="A5" s="18"/>
      <c r="B5" s="18"/>
      <c r="C5" s="18"/>
      <c r="D5" s="18"/>
      <c r="E5" s="18"/>
      <c r="F5" s="18"/>
      <c r="G5" s="18"/>
    </row>
    <row r="6" spans="1:7" ht="12.75" customHeight="1" x14ac:dyDescent="0.2">
      <c r="A6" s="18"/>
      <c r="B6" s="18"/>
      <c r="C6" s="18"/>
      <c r="D6" s="18"/>
      <c r="E6" s="18"/>
      <c r="F6" s="18"/>
      <c r="G6" s="18"/>
    </row>
    <row r="7" spans="1:7" ht="12.75" customHeight="1" x14ac:dyDescent="0.2">
      <c r="A7" s="20" t="s">
        <v>3</v>
      </c>
      <c r="B7" s="20"/>
      <c r="C7" s="20"/>
      <c r="D7" s="20"/>
      <c r="E7" s="20"/>
      <c r="F7" s="20"/>
      <c r="G7" s="20"/>
    </row>
    <row r="8" spans="1:7" ht="12.75" customHeight="1" x14ac:dyDescent="0.2">
      <c r="A8" s="17" t="s">
        <v>4</v>
      </c>
      <c r="B8" s="17"/>
      <c r="C8" s="17"/>
      <c r="D8" s="17"/>
      <c r="E8" s="17"/>
      <c r="F8" s="17"/>
      <c r="G8" s="17"/>
    </row>
    <row r="9" spans="1:7" ht="12.75" customHeight="1" x14ac:dyDescent="0.2">
      <c r="A9" s="1"/>
      <c r="B9" s="1"/>
      <c r="C9" s="18"/>
      <c r="D9" s="18"/>
      <c r="E9" s="1"/>
      <c r="F9" s="1"/>
      <c r="G9" s="1"/>
    </row>
    <row r="10" spans="1:7" ht="12.75" customHeight="1" x14ac:dyDescent="0.2">
      <c r="A10" s="20" t="s">
        <v>5</v>
      </c>
      <c r="B10" s="20"/>
      <c r="C10" s="20"/>
      <c r="D10" s="20"/>
      <c r="E10" s="20"/>
      <c r="F10" s="20"/>
      <c r="G10" s="20"/>
    </row>
    <row r="11" spans="1:7" ht="12.75" customHeight="1" x14ac:dyDescent="0.2">
      <c r="A11" s="17" t="s">
        <v>6</v>
      </c>
      <c r="B11" s="17"/>
      <c r="C11" s="17"/>
      <c r="D11" s="17"/>
      <c r="E11" s="17"/>
      <c r="F11" s="17"/>
      <c r="G11" s="17"/>
    </row>
    <row r="12" spans="1:7" ht="12.75" customHeight="1" x14ac:dyDescent="0.2">
      <c r="A12" s="32" t="s">
        <v>7</v>
      </c>
      <c r="B12" s="32"/>
      <c r="C12" s="32"/>
      <c r="D12" s="32"/>
      <c r="E12" s="32"/>
      <c r="F12" s="32"/>
      <c r="G12" s="32"/>
    </row>
    <row r="13" spans="1:7" ht="12.75" customHeight="1" x14ac:dyDescent="0.2">
      <c r="A13" s="2"/>
      <c r="B13" s="1"/>
      <c r="C13" s="18"/>
      <c r="D13" s="18"/>
      <c r="E13" s="1"/>
      <c r="F13" s="1"/>
      <c r="G13" s="1"/>
    </row>
    <row r="14" spans="1:7" ht="12.75" customHeight="1" x14ac:dyDescent="0.2">
      <c r="A14" s="30" t="s">
        <v>8</v>
      </c>
      <c r="B14" s="30"/>
      <c r="C14" s="30"/>
      <c r="D14" s="30"/>
      <c r="E14" s="30"/>
      <c r="F14" s="30"/>
      <c r="G14" s="30"/>
    </row>
    <row r="15" spans="1:7" ht="12.75" customHeight="1" x14ac:dyDescent="0.2">
      <c r="A15" s="30" t="s">
        <v>9</v>
      </c>
      <c r="B15" s="30"/>
      <c r="C15" s="30"/>
      <c r="D15" s="30"/>
      <c r="E15" s="30"/>
      <c r="F15" s="30"/>
      <c r="G15" s="30"/>
    </row>
    <row r="16" spans="1:7" ht="12.75" customHeight="1" x14ac:dyDescent="0.2">
      <c r="A16" s="31" t="s">
        <v>137</v>
      </c>
      <c r="B16" s="31"/>
      <c r="C16" s="31"/>
      <c r="D16" s="31"/>
      <c r="E16" s="31"/>
      <c r="F16" s="31"/>
      <c r="G16" s="31"/>
    </row>
    <row r="17" spans="1:7" ht="12.75" customHeight="1" x14ac:dyDescent="0.2">
      <c r="A17" s="32" t="s">
        <v>10</v>
      </c>
      <c r="B17" s="32"/>
      <c r="C17" s="32"/>
      <c r="D17" s="32"/>
      <c r="E17" s="32"/>
      <c r="F17" s="32"/>
      <c r="G17" s="32"/>
    </row>
    <row r="18" spans="1:7" ht="12.75" customHeight="1" x14ac:dyDescent="0.2">
      <c r="A18" s="18"/>
      <c r="B18" s="18"/>
      <c r="C18" s="18"/>
      <c r="D18" s="18"/>
      <c r="E18" s="18"/>
      <c r="F18" s="18"/>
      <c r="G18" s="18"/>
    </row>
    <row r="19" spans="1:7" ht="12.75" customHeight="1" x14ac:dyDescent="0.2">
      <c r="A19" s="26" t="s">
        <v>11</v>
      </c>
      <c r="B19" s="26"/>
      <c r="C19" s="26"/>
      <c r="D19" s="26"/>
      <c r="E19" s="26"/>
      <c r="F19" s="26"/>
      <c r="G19" s="26"/>
    </row>
    <row r="21" spans="1:7" ht="14.25" customHeight="1" x14ac:dyDescent="0.2">
      <c r="A21" s="6"/>
      <c r="B21" s="6"/>
      <c r="C21" s="27" t="s">
        <v>12</v>
      </c>
      <c r="D21" s="27"/>
      <c r="E21" s="27"/>
      <c r="F21" s="27"/>
      <c r="G21" s="27"/>
    </row>
    <row r="22" spans="1:7" ht="49.35" customHeight="1" x14ac:dyDescent="0.2">
      <c r="A22" s="7" t="s">
        <v>13</v>
      </c>
      <c r="B22" s="7" t="s">
        <v>14</v>
      </c>
      <c r="C22" s="28" t="s">
        <v>15</v>
      </c>
      <c r="D22" s="29"/>
      <c r="E22" s="28" t="s">
        <v>16</v>
      </c>
      <c r="F22" s="29"/>
      <c r="G22" s="7" t="s">
        <v>17</v>
      </c>
    </row>
    <row r="23" spans="1:7" x14ac:dyDescent="0.2">
      <c r="A23" s="8" t="s">
        <v>18</v>
      </c>
      <c r="B23" s="10" t="s">
        <v>19</v>
      </c>
      <c r="C23" s="21"/>
      <c r="D23" s="22"/>
      <c r="E23" s="23" t="str">
        <f>T("3187482077")</f>
        <v>3187482077</v>
      </c>
      <c r="F23" s="24"/>
      <c r="G23" s="11" t="str">
        <f>T("2845028143")</f>
        <v>2845028143</v>
      </c>
    </row>
    <row r="24" spans="1:7" ht="12" customHeight="1" x14ac:dyDescent="0.2">
      <c r="A24" s="12" t="s">
        <v>20</v>
      </c>
      <c r="B24" s="13" t="s">
        <v>21</v>
      </c>
      <c r="C24" s="21"/>
      <c r="D24" s="22"/>
      <c r="E24" s="23" t="str">
        <f>T("8897233")</f>
        <v>8897233</v>
      </c>
      <c r="F24" s="24"/>
      <c r="G24" s="11" t="str">
        <f>T("10282863")</f>
        <v>10282863</v>
      </c>
    </row>
    <row r="25" spans="1:7" ht="12" customHeight="1" x14ac:dyDescent="0.2">
      <c r="A25" s="12" t="s">
        <v>22</v>
      </c>
      <c r="B25" s="13" t="s">
        <v>23</v>
      </c>
      <c r="C25" s="21"/>
      <c r="D25" s="22"/>
      <c r="E25" s="23" t="str">
        <f>T("0")</f>
        <v>0</v>
      </c>
      <c r="F25" s="24"/>
      <c r="G25" s="11" t="str">
        <f>T("0")</f>
        <v>0</v>
      </c>
    </row>
    <row r="26" spans="1:7" ht="12" customHeight="1" x14ac:dyDescent="0.2">
      <c r="A26" s="12" t="s">
        <v>24</v>
      </c>
      <c r="B26" s="13" t="s">
        <v>25</v>
      </c>
      <c r="C26" s="21"/>
      <c r="D26" s="22"/>
      <c r="E26" s="23" t="str">
        <f>T("1628282")</f>
        <v>1628282</v>
      </c>
      <c r="F26" s="24"/>
      <c r="G26" s="11" t="str">
        <f>T("1782093")</f>
        <v>1782093</v>
      </c>
    </row>
    <row r="27" spans="1:7" ht="12" customHeight="1" x14ac:dyDescent="0.2">
      <c r="A27" s="12" t="s">
        <v>26</v>
      </c>
      <c r="B27" s="13" t="s">
        <v>27</v>
      </c>
      <c r="C27" s="21"/>
      <c r="D27" s="22"/>
      <c r="E27" s="23" t="str">
        <f>T("1040238")</f>
        <v>1040238</v>
      </c>
      <c r="F27" s="24"/>
      <c r="G27" s="11" t="str">
        <f>T("1378891")</f>
        <v>1378891</v>
      </c>
    </row>
    <row r="28" spans="1:7" ht="12" customHeight="1" x14ac:dyDescent="0.2">
      <c r="A28" s="12" t="s">
        <v>28</v>
      </c>
      <c r="B28" s="13" t="s">
        <v>29</v>
      </c>
      <c r="C28" s="21"/>
      <c r="D28" s="22"/>
      <c r="E28" s="23" t="str">
        <f>T("6228713")</f>
        <v>6228713</v>
      </c>
      <c r="F28" s="24"/>
      <c r="G28" s="11" t="str">
        <f>T("7121878")</f>
        <v>7121878</v>
      </c>
    </row>
    <row r="29" spans="1:7" ht="12" customHeight="1" x14ac:dyDescent="0.2">
      <c r="A29" s="12" t="s">
        <v>30</v>
      </c>
      <c r="B29" s="13" t="s">
        <v>31</v>
      </c>
      <c r="C29" s="21"/>
      <c r="D29" s="22"/>
      <c r="E29" s="23" t="str">
        <f>T("2079117758")</f>
        <v>2079117758</v>
      </c>
      <c r="F29" s="24"/>
      <c r="G29" s="11" t="str">
        <f>T("1929157771")</f>
        <v>1929157771</v>
      </c>
    </row>
    <row r="30" spans="1:7" ht="12" customHeight="1" x14ac:dyDescent="0.2">
      <c r="A30" s="12" t="s">
        <v>32</v>
      </c>
      <c r="B30" s="13" t="s">
        <v>33</v>
      </c>
      <c r="C30" s="21"/>
      <c r="D30" s="22"/>
      <c r="E30" s="23" t="str">
        <f>T("101697881")</f>
        <v>101697881</v>
      </c>
      <c r="F30" s="24"/>
      <c r="G30" s="11" t="str">
        <f>T("92808647")</f>
        <v>92808647</v>
      </c>
    </row>
    <row r="31" spans="1:7" ht="12" customHeight="1" x14ac:dyDescent="0.2">
      <c r="A31" s="12" t="s">
        <v>34</v>
      </c>
      <c r="B31" s="13" t="s">
        <v>35</v>
      </c>
      <c r="C31" s="21"/>
      <c r="D31" s="22"/>
      <c r="E31" s="23" t="str">
        <f>T("284117025")</f>
        <v>284117025</v>
      </c>
      <c r="F31" s="24"/>
      <c r="G31" s="11" t="str">
        <f>T("215526915")</f>
        <v>215526915</v>
      </c>
    </row>
    <row r="32" spans="1:7" ht="12" customHeight="1" x14ac:dyDescent="0.2">
      <c r="A32" s="12" t="s">
        <v>36</v>
      </c>
      <c r="B32" s="13" t="s">
        <v>37</v>
      </c>
      <c r="C32" s="21"/>
      <c r="D32" s="22"/>
      <c r="E32" s="23" t="str">
        <f>T("1279249247")</f>
        <v>1279249247</v>
      </c>
      <c r="F32" s="24"/>
      <c r="G32" s="11" t="str">
        <f>T("1269922640")</f>
        <v>1269922640</v>
      </c>
    </row>
    <row r="33" spans="1:7" ht="12" customHeight="1" x14ac:dyDescent="0.2">
      <c r="A33" s="12" t="s">
        <v>38</v>
      </c>
      <c r="B33" s="13" t="s">
        <v>39</v>
      </c>
      <c r="C33" s="21"/>
      <c r="D33" s="22"/>
      <c r="E33" s="23" t="str">
        <f>T("0")</f>
        <v>0</v>
      </c>
      <c r="F33" s="24"/>
      <c r="G33" s="11" t="str">
        <f>T("0")</f>
        <v>0</v>
      </c>
    </row>
    <row r="34" spans="1:7" ht="12" customHeight="1" x14ac:dyDescent="0.2">
      <c r="A34" s="12" t="s">
        <v>40</v>
      </c>
      <c r="B34" s="13" t="s">
        <v>41</v>
      </c>
      <c r="C34" s="21"/>
      <c r="D34" s="22"/>
      <c r="E34" s="23" t="str">
        <f>T("5107198")</f>
        <v>5107198</v>
      </c>
      <c r="F34" s="24"/>
      <c r="G34" s="11" t="str">
        <f>T("20808891")</f>
        <v>20808891</v>
      </c>
    </row>
    <row r="35" spans="1:7" ht="12" customHeight="1" x14ac:dyDescent="0.2">
      <c r="A35" s="12" t="s">
        <v>42</v>
      </c>
      <c r="B35" s="13" t="s">
        <v>43</v>
      </c>
      <c r="C35" s="21"/>
      <c r="D35" s="22"/>
      <c r="E35" s="23" t="str">
        <f>T("1022186")</f>
        <v>1022186</v>
      </c>
      <c r="F35" s="24"/>
      <c r="G35" s="11" t="str">
        <f>T("1209910")</f>
        <v>1209910</v>
      </c>
    </row>
    <row r="36" spans="1:7" ht="12" customHeight="1" x14ac:dyDescent="0.2">
      <c r="A36" s="12" t="s">
        <v>44</v>
      </c>
      <c r="B36" s="13" t="s">
        <v>45</v>
      </c>
      <c r="C36" s="21"/>
      <c r="D36" s="22"/>
      <c r="E36" s="23" t="str">
        <f>T("230344")</f>
        <v>230344</v>
      </c>
      <c r="F36" s="24"/>
      <c r="G36" s="11" t="str">
        <f>T("230344")</f>
        <v>230344</v>
      </c>
    </row>
    <row r="37" spans="1:7" ht="12" customHeight="1" x14ac:dyDescent="0.2">
      <c r="A37" s="12" t="s">
        <v>46</v>
      </c>
      <c r="B37" s="13" t="s">
        <v>47</v>
      </c>
      <c r="C37" s="21"/>
      <c r="D37" s="22"/>
      <c r="E37" s="23" t="str">
        <f>T("8110090")</f>
        <v>8110090</v>
      </c>
      <c r="F37" s="24"/>
      <c r="G37" s="11" t="str">
        <f>T("13371981")</f>
        <v>13371981</v>
      </c>
    </row>
    <row r="38" spans="1:7" ht="12" customHeight="1" x14ac:dyDescent="0.2">
      <c r="A38" s="12" t="s">
        <v>48</v>
      </c>
      <c r="B38" s="13" t="s">
        <v>49</v>
      </c>
      <c r="C38" s="21"/>
      <c r="D38" s="22"/>
      <c r="E38" s="23" t="str">
        <f>T("204026")</f>
        <v>204026</v>
      </c>
      <c r="F38" s="24"/>
      <c r="G38" s="11" t="str">
        <f>T("261243")</f>
        <v>261243</v>
      </c>
    </row>
    <row r="39" spans="1:7" ht="12" customHeight="1" x14ac:dyDescent="0.2">
      <c r="A39" s="12" t="s">
        <v>50</v>
      </c>
      <c r="B39" s="13" t="s">
        <v>51</v>
      </c>
      <c r="C39" s="21"/>
      <c r="D39" s="22"/>
      <c r="E39" s="23" t="str">
        <f>T("399379762")</f>
        <v>399379762</v>
      </c>
      <c r="F39" s="24"/>
      <c r="G39" s="11" t="str">
        <f>T("315017200")</f>
        <v>315017200</v>
      </c>
    </row>
    <row r="40" spans="1:7" ht="12" customHeight="1" x14ac:dyDescent="0.2">
      <c r="A40" s="12" t="s">
        <v>52</v>
      </c>
      <c r="B40" s="13" t="s">
        <v>53</v>
      </c>
      <c r="C40" s="21"/>
      <c r="D40" s="22"/>
      <c r="E40" s="23" t="str">
        <f>T("1099467085")</f>
        <v>1099467085</v>
      </c>
      <c r="F40" s="24"/>
      <c r="G40" s="11" t="str">
        <f>T("905587510")</f>
        <v>905587510</v>
      </c>
    </row>
    <row r="41" spans="1:7" ht="12" customHeight="1" x14ac:dyDescent="0.2">
      <c r="A41" s="12" t="s">
        <v>54</v>
      </c>
      <c r="B41" s="13" t="s">
        <v>55</v>
      </c>
      <c r="C41" s="21"/>
      <c r="D41" s="22"/>
      <c r="E41" s="23" t="str">
        <f>T("0")</f>
        <v>0</v>
      </c>
      <c r="F41" s="24"/>
      <c r="G41" s="11" t="str">
        <f>T("0")</f>
        <v>0</v>
      </c>
    </row>
    <row r="42" spans="1:7" x14ac:dyDescent="0.2">
      <c r="A42" s="8" t="s">
        <v>56</v>
      </c>
      <c r="B42" s="10" t="s">
        <v>57</v>
      </c>
      <c r="C42" s="21"/>
      <c r="D42" s="22"/>
      <c r="E42" s="23" t="str">
        <f>T("0")</f>
        <v>0</v>
      </c>
      <c r="F42" s="24"/>
      <c r="G42" s="11" t="str">
        <f>T("0")</f>
        <v>0</v>
      </c>
    </row>
    <row r="43" spans="1:7" x14ac:dyDescent="0.2">
      <c r="A43" s="8" t="s">
        <v>58</v>
      </c>
      <c r="B43" s="10" t="s">
        <v>59</v>
      </c>
      <c r="C43" s="21"/>
      <c r="D43" s="22"/>
      <c r="E43" s="23" t="str">
        <f>T("338725959")</f>
        <v>338725959</v>
      </c>
      <c r="F43" s="24"/>
      <c r="G43" s="11" t="str">
        <f>T("300616122")</f>
        <v>300616122</v>
      </c>
    </row>
    <row r="44" spans="1:7" ht="12" customHeight="1" x14ac:dyDescent="0.2">
      <c r="A44" s="12" t="s">
        <v>20</v>
      </c>
      <c r="B44" s="13" t="s">
        <v>60</v>
      </c>
      <c r="C44" s="21"/>
      <c r="D44" s="22"/>
      <c r="E44" s="23" t="str">
        <f>T("211378")</f>
        <v>211378</v>
      </c>
      <c r="F44" s="24"/>
      <c r="G44" s="11" t="str">
        <f>T("150502")</f>
        <v>150502</v>
      </c>
    </row>
    <row r="45" spans="1:7" ht="12" customHeight="1" x14ac:dyDescent="0.2">
      <c r="A45" s="12" t="s">
        <v>61</v>
      </c>
      <c r="B45" s="13" t="s">
        <v>62</v>
      </c>
      <c r="C45" s="21"/>
      <c r="D45" s="22"/>
      <c r="E45" s="23" t="str">
        <f>T("0")</f>
        <v>0</v>
      </c>
      <c r="F45" s="24"/>
      <c r="G45" s="11" t="str">
        <f>T("0")</f>
        <v>0</v>
      </c>
    </row>
    <row r="46" spans="1:7" ht="12" customHeight="1" x14ac:dyDescent="0.2">
      <c r="A46" s="12" t="s">
        <v>63</v>
      </c>
      <c r="B46" s="13" t="s">
        <v>64</v>
      </c>
      <c r="C46" s="21"/>
      <c r="D46" s="22"/>
      <c r="E46" s="23" t="str">
        <f>T("211378")</f>
        <v>211378</v>
      </c>
      <c r="F46" s="24"/>
      <c r="G46" s="11" t="str">
        <f>T("150502")</f>
        <v>150502</v>
      </c>
    </row>
    <row r="47" spans="1:7" ht="12" customHeight="1" x14ac:dyDescent="0.2">
      <c r="A47" s="12" t="s">
        <v>65</v>
      </c>
      <c r="B47" s="13" t="s">
        <v>66</v>
      </c>
      <c r="C47" s="21"/>
      <c r="D47" s="22"/>
      <c r="E47" s="23" t="str">
        <f>T("0")</f>
        <v>0</v>
      </c>
      <c r="F47" s="24"/>
      <c r="G47" s="11" t="str">
        <f>T("0")</f>
        <v>0</v>
      </c>
    </row>
    <row r="48" spans="1:7" ht="12" customHeight="1" x14ac:dyDescent="0.2">
      <c r="A48" s="12" t="s">
        <v>67</v>
      </c>
      <c r="B48" s="13" t="s">
        <v>68</v>
      </c>
      <c r="C48" s="21"/>
      <c r="D48" s="22"/>
      <c r="E48" s="23" t="str">
        <f>T("0")</f>
        <v>0</v>
      </c>
      <c r="F48" s="24"/>
      <c r="G48" s="11" t="str">
        <f>T("0")</f>
        <v>0</v>
      </c>
    </row>
    <row r="49" spans="1:7" ht="12" customHeight="1" x14ac:dyDescent="0.2">
      <c r="A49" s="12" t="s">
        <v>69</v>
      </c>
      <c r="B49" s="13" t="s">
        <v>70</v>
      </c>
      <c r="C49" s="21"/>
      <c r="D49" s="22"/>
      <c r="E49" s="23" t="str">
        <f>T("0")</f>
        <v>0</v>
      </c>
      <c r="F49" s="24"/>
      <c r="G49" s="11" t="str">
        <f>T("0")</f>
        <v>0</v>
      </c>
    </row>
    <row r="50" spans="1:7" ht="12" customHeight="1" x14ac:dyDescent="0.2">
      <c r="A50" s="12" t="s">
        <v>30</v>
      </c>
      <c r="B50" s="13" t="s">
        <v>71</v>
      </c>
      <c r="C50" s="21"/>
      <c r="D50" s="22"/>
      <c r="E50" s="23" t="str">
        <f>T("701068")</f>
        <v>701068</v>
      </c>
      <c r="F50" s="24"/>
      <c r="G50" s="11" t="str">
        <f>T("417402")</f>
        <v>417402</v>
      </c>
    </row>
    <row r="51" spans="1:7" ht="12" customHeight="1" x14ac:dyDescent="0.2">
      <c r="A51" s="12" t="s">
        <v>52</v>
      </c>
      <c r="B51" s="13" t="s">
        <v>72</v>
      </c>
      <c r="C51" s="21"/>
      <c r="D51" s="22"/>
      <c r="E51" s="23" t="str">
        <f>T("321667178")</f>
        <v>321667178</v>
      </c>
      <c r="F51" s="24"/>
      <c r="G51" s="11" t="str">
        <f>T("286342835")</f>
        <v>286342835</v>
      </c>
    </row>
    <row r="52" spans="1:7" ht="12" customHeight="1" x14ac:dyDescent="0.2">
      <c r="A52" s="12" t="s">
        <v>73</v>
      </c>
      <c r="B52" s="13" t="s">
        <v>74</v>
      </c>
      <c r="C52" s="21"/>
      <c r="D52" s="22"/>
      <c r="E52" s="23" t="str">
        <f>T("8")</f>
        <v>8</v>
      </c>
      <c r="F52" s="24"/>
      <c r="G52" s="11" t="str">
        <f>T("8")</f>
        <v>8</v>
      </c>
    </row>
    <row r="53" spans="1:7" ht="12" customHeight="1" x14ac:dyDescent="0.2">
      <c r="A53" s="12" t="s">
        <v>75</v>
      </c>
      <c r="B53" s="13" t="s">
        <v>76</v>
      </c>
      <c r="C53" s="21"/>
      <c r="D53" s="22"/>
      <c r="E53" s="23" t="str">
        <f>T("0")</f>
        <v>0</v>
      </c>
      <c r="F53" s="24"/>
      <c r="G53" s="11" t="str">
        <f>T("0")</f>
        <v>0</v>
      </c>
    </row>
    <row r="54" spans="1:7" ht="12" customHeight="1" x14ac:dyDescent="0.2">
      <c r="A54" s="12" t="s">
        <v>77</v>
      </c>
      <c r="B54" s="13" t="s">
        <v>78</v>
      </c>
      <c r="C54" s="21"/>
      <c r="D54" s="22"/>
      <c r="E54" s="23" t="str">
        <f>T("20670849")</f>
        <v>20670849</v>
      </c>
      <c r="F54" s="24"/>
      <c r="G54" s="11" t="str">
        <f>T("15999483")</f>
        <v>15999483</v>
      </c>
    </row>
    <row r="55" spans="1:7" ht="12" customHeight="1" x14ac:dyDescent="0.2">
      <c r="A55" s="12" t="s">
        <v>79</v>
      </c>
      <c r="B55" s="13" t="s">
        <v>80</v>
      </c>
      <c r="C55" s="21"/>
      <c r="D55" s="22"/>
      <c r="E55" s="23" t="str">
        <f>T("294915874")</f>
        <v>294915874</v>
      </c>
      <c r="F55" s="24"/>
      <c r="G55" s="11" t="str">
        <f>T("264817952")</f>
        <v>264817952</v>
      </c>
    </row>
    <row r="56" spans="1:7" ht="12" customHeight="1" x14ac:dyDescent="0.2">
      <c r="A56" s="12" t="s">
        <v>81</v>
      </c>
      <c r="B56" s="13" t="s">
        <v>82</v>
      </c>
      <c r="C56" s="21"/>
      <c r="D56" s="22"/>
      <c r="E56" s="23" t="str">
        <f>T("6080447")</f>
        <v>6080447</v>
      </c>
      <c r="F56" s="24"/>
      <c r="G56" s="11" t="str">
        <f>T("5525391")</f>
        <v>5525391</v>
      </c>
    </row>
    <row r="57" spans="1:7" ht="12" customHeight="1" x14ac:dyDescent="0.2">
      <c r="A57" s="12" t="s">
        <v>54</v>
      </c>
      <c r="B57" s="13" t="s">
        <v>83</v>
      </c>
      <c r="C57" s="21"/>
      <c r="D57" s="22"/>
      <c r="E57" s="23" t="str">
        <f>T("0")</f>
        <v>0</v>
      </c>
      <c r="F57" s="24"/>
      <c r="G57" s="11" t="str">
        <f>T("0")</f>
        <v>0</v>
      </c>
    </row>
    <row r="58" spans="1:7" ht="12" customHeight="1" x14ac:dyDescent="0.2">
      <c r="A58" s="12" t="s">
        <v>84</v>
      </c>
      <c r="B58" s="13" t="s">
        <v>85</v>
      </c>
      <c r="C58" s="21"/>
      <c r="D58" s="22"/>
      <c r="E58" s="23" t="str">
        <f>T("16146336")</f>
        <v>16146336</v>
      </c>
      <c r="F58" s="24"/>
      <c r="G58" s="11" t="str">
        <f>T("13705383")</f>
        <v>13705383</v>
      </c>
    </row>
    <row r="59" spans="1:7" ht="12" customHeight="1" x14ac:dyDescent="0.2">
      <c r="A59" s="14"/>
      <c r="B59" s="9"/>
      <c r="C59" s="21"/>
      <c r="D59" s="22"/>
      <c r="E59" s="23" t="str">
        <f>T("")</f>
        <v/>
      </c>
      <c r="F59" s="24"/>
      <c r="G59" s="11" t="str">
        <f>T("")</f>
        <v/>
      </c>
    </row>
    <row r="60" spans="1:7" ht="12" customHeight="1" x14ac:dyDescent="0.2">
      <c r="A60" s="14"/>
      <c r="B60" s="13" t="s">
        <v>86</v>
      </c>
      <c r="C60" s="21"/>
      <c r="D60" s="22"/>
      <c r="E60" s="23" t="str">
        <f>T("3526208036")</f>
        <v>3526208036</v>
      </c>
      <c r="F60" s="24"/>
      <c r="G60" s="11" t="str">
        <f>T("3145644265")</f>
        <v>3145644265</v>
      </c>
    </row>
    <row r="61" spans="1:7" ht="12" customHeight="1" x14ac:dyDescent="0.2">
      <c r="A61" s="14"/>
      <c r="B61" s="9"/>
      <c r="C61" s="21"/>
      <c r="D61" s="22"/>
      <c r="E61" s="23" t="str">
        <f>T("")</f>
        <v/>
      </c>
      <c r="F61" s="24"/>
      <c r="G61" s="11" t="str">
        <f>T("")</f>
        <v/>
      </c>
    </row>
    <row r="62" spans="1:7" x14ac:dyDescent="0.2">
      <c r="A62" s="8" t="s">
        <v>87</v>
      </c>
      <c r="B62" s="10" t="s">
        <v>88</v>
      </c>
      <c r="C62" s="21"/>
      <c r="D62" s="22"/>
      <c r="E62" s="23" t="str">
        <f>T("2832687586")</f>
        <v>2832687586</v>
      </c>
      <c r="F62" s="24"/>
      <c r="G62" s="11" t="str">
        <f>T("2689165494")</f>
        <v>2689165494</v>
      </c>
    </row>
    <row r="63" spans="1:7" ht="12" customHeight="1" x14ac:dyDescent="0.2">
      <c r="A63" s="12" t="s">
        <v>20</v>
      </c>
      <c r="B63" s="13" t="s">
        <v>89</v>
      </c>
      <c r="C63" s="21"/>
      <c r="D63" s="22"/>
      <c r="E63" s="23" t="str">
        <f>T("65900208")</f>
        <v>65900208</v>
      </c>
      <c r="F63" s="24"/>
      <c r="G63" s="11" t="str">
        <f>T("52002078")</f>
        <v>52002078</v>
      </c>
    </row>
    <row r="64" spans="1:7" ht="12" customHeight="1" x14ac:dyDescent="0.2">
      <c r="A64" s="12" t="s">
        <v>30</v>
      </c>
      <c r="B64" s="13" t="s">
        <v>90</v>
      </c>
      <c r="C64" s="21"/>
      <c r="D64" s="22"/>
      <c r="E64" s="23" t="str">
        <f>T("554839973")</f>
        <v>554839973</v>
      </c>
      <c r="F64" s="24"/>
      <c r="G64" s="11" t="str">
        <f>T("516418584")</f>
        <v>516418584</v>
      </c>
    </row>
    <row r="65" spans="1:7" ht="12" customHeight="1" x14ac:dyDescent="0.2">
      <c r="A65" s="12" t="s">
        <v>52</v>
      </c>
      <c r="B65" s="13" t="s">
        <v>91</v>
      </c>
      <c r="C65" s="21"/>
      <c r="D65" s="22"/>
      <c r="E65" s="23" t="str">
        <f>T("200503001")</f>
        <v>200503001</v>
      </c>
      <c r="F65" s="24"/>
      <c r="G65" s="11" t="str">
        <f>T("157471370")</f>
        <v>157471370</v>
      </c>
    </row>
    <row r="66" spans="1:7" ht="12" customHeight="1" x14ac:dyDescent="0.2">
      <c r="A66" s="12" t="s">
        <v>54</v>
      </c>
      <c r="B66" s="13" t="s">
        <v>92</v>
      </c>
      <c r="C66" s="21"/>
      <c r="D66" s="22"/>
      <c r="E66" s="23" t="str">
        <f>T("2011444403")</f>
        <v>2011444403</v>
      </c>
      <c r="F66" s="24"/>
      <c r="G66" s="11" t="str">
        <f>T("1963273463")</f>
        <v>1963273463</v>
      </c>
    </row>
    <row r="67" spans="1:7" x14ac:dyDescent="0.2">
      <c r="A67" s="8" t="s">
        <v>93</v>
      </c>
      <c r="B67" s="10" t="s">
        <v>94</v>
      </c>
      <c r="C67" s="21"/>
      <c r="D67" s="22"/>
      <c r="E67" s="23" t="str">
        <f>T("461385026")</f>
        <v>461385026</v>
      </c>
      <c r="F67" s="24"/>
      <c r="G67" s="11" t="str">
        <f>T("415912795")</f>
        <v>415912795</v>
      </c>
    </row>
    <row r="68" spans="1:7" ht="12" customHeight="1" x14ac:dyDescent="0.2">
      <c r="A68" s="12" t="s">
        <v>20</v>
      </c>
      <c r="B68" s="13" t="s">
        <v>95</v>
      </c>
      <c r="C68" s="21"/>
      <c r="D68" s="22"/>
      <c r="E68" s="23" t="str">
        <f>T("2159612")</f>
        <v>2159612</v>
      </c>
      <c r="F68" s="24"/>
      <c r="G68" s="11" t="str">
        <f>T("2961745")</f>
        <v>2961745</v>
      </c>
    </row>
    <row r="69" spans="1:7" ht="12" customHeight="1" x14ac:dyDescent="0.2">
      <c r="A69" s="12" t="s">
        <v>22</v>
      </c>
      <c r="B69" s="13" t="s">
        <v>96</v>
      </c>
      <c r="C69" s="21"/>
      <c r="D69" s="22"/>
      <c r="E69" s="23" t="str">
        <f>T("2159612")</f>
        <v>2159612</v>
      </c>
      <c r="F69" s="24"/>
      <c r="G69" s="11" t="str">
        <f>T("2961745")</f>
        <v>2961745</v>
      </c>
    </row>
    <row r="70" spans="1:7" ht="12" customHeight="1" x14ac:dyDescent="0.2">
      <c r="A70" s="12" t="s">
        <v>24</v>
      </c>
      <c r="B70" s="13" t="s">
        <v>97</v>
      </c>
      <c r="C70" s="21"/>
      <c r="D70" s="22"/>
      <c r="E70" s="23" t="str">
        <f>T("0")</f>
        <v>0</v>
      </c>
      <c r="F70" s="24"/>
      <c r="G70" s="11" t="str">
        <f>T("0")</f>
        <v>0</v>
      </c>
    </row>
    <row r="71" spans="1:7" ht="12" customHeight="1" x14ac:dyDescent="0.2">
      <c r="A71" s="12" t="s">
        <v>26</v>
      </c>
      <c r="B71" s="13" t="s">
        <v>98</v>
      </c>
      <c r="C71" s="21"/>
      <c r="D71" s="22"/>
      <c r="E71" s="23" t="str">
        <f>T("0")</f>
        <v>0</v>
      </c>
      <c r="F71" s="24"/>
      <c r="G71" s="11" t="str">
        <f>T("0")</f>
        <v>0</v>
      </c>
    </row>
    <row r="72" spans="1:7" ht="12" customHeight="1" x14ac:dyDescent="0.2">
      <c r="A72" s="12" t="s">
        <v>30</v>
      </c>
      <c r="B72" s="13" t="s">
        <v>99</v>
      </c>
      <c r="C72" s="21"/>
      <c r="D72" s="22"/>
      <c r="E72" s="23" t="str">
        <f>T("459225414")</f>
        <v>459225414</v>
      </c>
      <c r="F72" s="24"/>
      <c r="G72" s="11" t="str">
        <f>T("412951050")</f>
        <v>412951050</v>
      </c>
    </row>
    <row r="73" spans="1:7" ht="12" customHeight="1" x14ac:dyDescent="0.2">
      <c r="A73" s="12" t="s">
        <v>32</v>
      </c>
      <c r="B73" s="13" t="s">
        <v>100</v>
      </c>
      <c r="C73" s="21"/>
      <c r="D73" s="22"/>
      <c r="E73" s="23" t="str">
        <f>T("0")</f>
        <v>0</v>
      </c>
      <c r="F73" s="24"/>
      <c r="G73" s="11" t="str">
        <f>T("0")</f>
        <v>0</v>
      </c>
    </row>
    <row r="74" spans="1:7" ht="12" customHeight="1" x14ac:dyDescent="0.2">
      <c r="A74" s="12" t="s">
        <v>34</v>
      </c>
      <c r="B74" s="13" t="s">
        <v>101</v>
      </c>
      <c r="C74" s="21"/>
      <c r="D74" s="22"/>
      <c r="E74" s="23" t="str">
        <f>T("1014199")</f>
        <v>1014199</v>
      </c>
      <c r="F74" s="24"/>
      <c r="G74" s="11" t="str">
        <f>T("6457886")</f>
        <v>6457886</v>
      </c>
    </row>
    <row r="75" spans="1:7" ht="12" customHeight="1" x14ac:dyDescent="0.2">
      <c r="A75" s="12" t="s">
        <v>36</v>
      </c>
      <c r="B75" s="13" t="s">
        <v>102</v>
      </c>
      <c r="C75" s="21"/>
      <c r="D75" s="22"/>
      <c r="E75" s="23" t="str">
        <f>T("0")</f>
        <v>0</v>
      </c>
      <c r="F75" s="24"/>
      <c r="G75" s="11" t="str">
        <f>T("1204461")</f>
        <v>1204461</v>
      </c>
    </row>
    <row r="76" spans="1:7" ht="12" customHeight="1" x14ac:dyDescent="0.2">
      <c r="A76" s="12" t="s">
        <v>38</v>
      </c>
      <c r="B76" s="13" t="s">
        <v>103</v>
      </c>
      <c r="C76" s="21"/>
      <c r="D76" s="22"/>
      <c r="E76" s="23" t="str">
        <f>T("4786656")</f>
        <v>4786656</v>
      </c>
      <c r="F76" s="24"/>
      <c r="G76" s="11" t="str">
        <f>T("6233180")</f>
        <v>6233180</v>
      </c>
    </row>
    <row r="77" spans="1:7" ht="12" customHeight="1" x14ac:dyDescent="0.2">
      <c r="A77" s="12" t="s">
        <v>40</v>
      </c>
      <c r="B77" s="13" t="s">
        <v>104</v>
      </c>
      <c r="C77" s="21"/>
      <c r="D77" s="22"/>
      <c r="E77" s="23" t="str">
        <f>T("878699")</f>
        <v>878699</v>
      </c>
      <c r="F77" s="24"/>
      <c r="G77" s="11" t="str">
        <f>T("5447737")</f>
        <v>5447737</v>
      </c>
    </row>
    <row r="78" spans="1:7" ht="12" customHeight="1" x14ac:dyDescent="0.2">
      <c r="A78" s="12" t="s">
        <v>105</v>
      </c>
      <c r="B78" s="13" t="s">
        <v>106</v>
      </c>
      <c r="C78" s="21"/>
      <c r="D78" s="22"/>
      <c r="E78" s="23" t="str">
        <f>T("73386")</f>
        <v>73386</v>
      </c>
      <c r="F78" s="24"/>
      <c r="G78" s="11" t="str">
        <f>T("642")</f>
        <v>642</v>
      </c>
    </row>
    <row r="79" spans="1:7" ht="12" customHeight="1" x14ac:dyDescent="0.2">
      <c r="A79" s="12" t="s">
        <v>107</v>
      </c>
      <c r="B79" s="13" t="s">
        <v>108</v>
      </c>
      <c r="C79" s="21"/>
      <c r="D79" s="22"/>
      <c r="E79" s="23" t="str">
        <f>T("805313")</f>
        <v>805313</v>
      </c>
      <c r="F79" s="24"/>
      <c r="G79" s="11" t="str">
        <f>T("5447096")</f>
        <v>5447096</v>
      </c>
    </row>
    <row r="80" spans="1:7" ht="12" customHeight="1" x14ac:dyDescent="0.2">
      <c r="A80" s="12" t="s">
        <v>42</v>
      </c>
      <c r="B80" s="13" t="s">
        <v>109</v>
      </c>
      <c r="C80" s="21"/>
      <c r="D80" s="22"/>
      <c r="E80" s="23" t="str">
        <f>T("92344093")</f>
        <v>92344093</v>
      </c>
      <c r="F80" s="24"/>
      <c r="G80" s="11" t="str">
        <f>T("75293418")</f>
        <v>75293418</v>
      </c>
    </row>
    <row r="81" spans="1:7" ht="12" customHeight="1" x14ac:dyDescent="0.2">
      <c r="A81" s="12" t="s">
        <v>44</v>
      </c>
      <c r="B81" s="13" t="s">
        <v>110</v>
      </c>
      <c r="C81" s="21"/>
      <c r="D81" s="22"/>
      <c r="E81" s="23" t="str">
        <f>T("1059562")</f>
        <v>1059562</v>
      </c>
      <c r="F81" s="24"/>
      <c r="G81" s="11" t="str">
        <f>T("6328781")</f>
        <v>6328781</v>
      </c>
    </row>
    <row r="82" spans="1:7" ht="12" customHeight="1" x14ac:dyDescent="0.2">
      <c r="A82" s="12" t="s">
        <v>46</v>
      </c>
      <c r="B82" s="13" t="s">
        <v>111</v>
      </c>
      <c r="C82" s="21"/>
      <c r="D82" s="22"/>
      <c r="E82" s="23" t="str">
        <f>T("320224238")</f>
        <v>320224238</v>
      </c>
      <c r="F82" s="24"/>
      <c r="G82" s="11" t="str">
        <f>T("294141010")</f>
        <v>294141010</v>
      </c>
    </row>
    <row r="83" spans="1:7" ht="12" customHeight="1" x14ac:dyDescent="0.2">
      <c r="A83" s="12" t="s">
        <v>48</v>
      </c>
      <c r="B83" s="13" t="s">
        <v>112</v>
      </c>
      <c r="C83" s="21"/>
      <c r="D83" s="22"/>
      <c r="E83" s="23" t="str">
        <f>T("2525438")</f>
        <v>2525438</v>
      </c>
      <c r="F83" s="24"/>
      <c r="G83" s="11" t="str">
        <f>T("95133")</f>
        <v>95133</v>
      </c>
    </row>
    <row r="84" spans="1:7" ht="12" customHeight="1" x14ac:dyDescent="0.2">
      <c r="A84" s="12" t="s">
        <v>50</v>
      </c>
      <c r="B84" s="13" t="s">
        <v>113</v>
      </c>
      <c r="C84" s="21"/>
      <c r="D84" s="22"/>
      <c r="E84" s="23" t="str">
        <f>T("22539587")</f>
        <v>22539587</v>
      </c>
      <c r="F84" s="24"/>
      <c r="G84" s="11" t="str">
        <f>T("13290082")</f>
        <v>13290082</v>
      </c>
    </row>
    <row r="85" spans="1:7" ht="12" customHeight="1" x14ac:dyDescent="0.2">
      <c r="A85" s="12" t="s">
        <v>114</v>
      </c>
      <c r="B85" s="13" t="s">
        <v>115</v>
      </c>
      <c r="C85" s="21"/>
      <c r="D85" s="22"/>
      <c r="E85" s="23" t="str">
        <f>T("13852943")</f>
        <v>13852943</v>
      </c>
      <c r="F85" s="24"/>
      <c r="G85" s="11" t="str">
        <f>T("4459362")</f>
        <v>4459362</v>
      </c>
    </row>
    <row r="86" spans="1:7" x14ac:dyDescent="0.2">
      <c r="A86" s="8" t="s">
        <v>116</v>
      </c>
      <c r="B86" s="10" t="s">
        <v>117</v>
      </c>
      <c r="C86" s="21"/>
      <c r="D86" s="22"/>
      <c r="E86" s="23" t="str">
        <f>T("232135424")</f>
        <v>232135424</v>
      </c>
      <c r="F86" s="24"/>
      <c r="G86" s="11" t="str">
        <f>T("40565976")</f>
        <v>40565976</v>
      </c>
    </row>
    <row r="87" spans="1:7" ht="12" customHeight="1" x14ac:dyDescent="0.2">
      <c r="A87" s="12" t="s">
        <v>20</v>
      </c>
      <c r="B87" s="13" t="s">
        <v>118</v>
      </c>
      <c r="C87" s="21"/>
      <c r="D87" s="22"/>
      <c r="E87" s="23" t="str">
        <f>T("0")</f>
        <v>0</v>
      </c>
      <c r="F87" s="24"/>
      <c r="G87" s="11" t="str">
        <f>T("0")</f>
        <v>0</v>
      </c>
    </row>
    <row r="88" spans="1:7" ht="12" customHeight="1" x14ac:dyDescent="0.2">
      <c r="A88" s="12" t="s">
        <v>30</v>
      </c>
      <c r="B88" s="13" t="s">
        <v>119</v>
      </c>
      <c r="C88" s="21"/>
      <c r="D88" s="22"/>
      <c r="E88" s="23" t="str">
        <f>T("0")</f>
        <v>0</v>
      </c>
      <c r="F88" s="24"/>
      <c r="G88" s="11" t="str">
        <f>T("0")</f>
        <v>0</v>
      </c>
    </row>
    <row r="89" spans="1:7" ht="12" customHeight="1" x14ac:dyDescent="0.2">
      <c r="A89" s="12" t="s">
        <v>32</v>
      </c>
      <c r="B89" s="13" t="s">
        <v>120</v>
      </c>
      <c r="C89" s="21"/>
      <c r="D89" s="22"/>
      <c r="E89" s="23" t="str">
        <f>T("0")</f>
        <v>0</v>
      </c>
      <c r="F89" s="24"/>
      <c r="G89" s="11" t="str">
        <f>T("0")</f>
        <v>0</v>
      </c>
    </row>
    <row r="90" spans="1:7" ht="12" customHeight="1" x14ac:dyDescent="0.2">
      <c r="A90" s="12" t="s">
        <v>32</v>
      </c>
      <c r="B90" s="13" t="s">
        <v>121</v>
      </c>
      <c r="C90" s="21"/>
      <c r="D90" s="22"/>
      <c r="E90" s="23" t="str">
        <f>T("0")</f>
        <v>0</v>
      </c>
      <c r="F90" s="24"/>
      <c r="G90" s="11" t="str">
        <f>T("0")</f>
        <v>0</v>
      </c>
    </row>
    <row r="91" spans="1:7" ht="12" customHeight="1" x14ac:dyDescent="0.2">
      <c r="A91" s="12" t="s">
        <v>52</v>
      </c>
      <c r="B91" s="13" t="s">
        <v>122</v>
      </c>
      <c r="C91" s="21"/>
      <c r="D91" s="22"/>
      <c r="E91" s="23" t="str">
        <f>T("38441648")</f>
        <v>38441648</v>
      </c>
      <c r="F91" s="24"/>
      <c r="G91" s="11" t="str">
        <f>T("41573892")</f>
        <v>41573892</v>
      </c>
    </row>
    <row r="92" spans="1:7" ht="12" customHeight="1" x14ac:dyDescent="0.2">
      <c r="A92" s="12" t="s">
        <v>54</v>
      </c>
      <c r="B92" s="13" t="s">
        <v>123</v>
      </c>
      <c r="C92" s="21"/>
      <c r="D92" s="22"/>
      <c r="E92" s="23" t="str">
        <f>T("193693776")</f>
        <v>193693776</v>
      </c>
      <c r="F92" s="24"/>
      <c r="G92" s="11" t="str">
        <f>T("(1007916)")</f>
        <v>(1007916)</v>
      </c>
    </row>
    <row r="93" spans="1:7" ht="12" customHeight="1" x14ac:dyDescent="0.2">
      <c r="A93" s="12" t="s">
        <v>124</v>
      </c>
      <c r="B93" s="13" t="s">
        <v>125</v>
      </c>
      <c r="C93" s="21"/>
      <c r="D93" s="22"/>
      <c r="E93" s="23" t="str">
        <f>T("194700820")</f>
        <v>194700820</v>
      </c>
      <c r="F93" s="24"/>
      <c r="G93" s="11" t="str">
        <f>T("(1522076)")</f>
        <v>(1522076)</v>
      </c>
    </row>
    <row r="94" spans="1:7" ht="12" customHeight="1" x14ac:dyDescent="0.2">
      <c r="A94" s="12" t="s">
        <v>126</v>
      </c>
      <c r="B94" s="13" t="s">
        <v>127</v>
      </c>
      <c r="C94" s="21"/>
      <c r="D94" s="22"/>
      <c r="E94" s="23" t="str">
        <f>T("(1007044)")</f>
        <v>(1007044)</v>
      </c>
      <c r="F94" s="24"/>
      <c r="G94" s="11" t="str">
        <f>T("514159")</f>
        <v>514159</v>
      </c>
    </row>
    <row r="95" spans="1:7" x14ac:dyDescent="0.2">
      <c r="A95" s="8" t="s">
        <v>128</v>
      </c>
      <c r="B95" s="10" t="s">
        <v>129</v>
      </c>
      <c r="C95" s="21"/>
      <c r="D95" s="22"/>
      <c r="E95" s="23" t="str">
        <f>T("0")</f>
        <v>0</v>
      </c>
      <c r="F95" s="24"/>
      <c r="G95" s="11" t="str">
        <f>T("0")</f>
        <v>0</v>
      </c>
    </row>
    <row r="96" spans="1:7" ht="12" customHeight="1" x14ac:dyDescent="0.2">
      <c r="A96" s="14"/>
      <c r="B96" s="9"/>
      <c r="C96" s="21"/>
      <c r="D96" s="22"/>
      <c r="E96" s="23" t="str">
        <f>T("")</f>
        <v/>
      </c>
      <c r="F96" s="24"/>
      <c r="G96" s="11" t="str">
        <f>T("")</f>
        <v/>
      </c>
    </row>
    <row r="97" spans="1:7" ht="38.25" x14ac:dyDescent="0.2">
      <c r="A97" s="14"/>
      <c r="B97" s="13" t="s">
        <v>130</v>
      </c>
      <c r="C97" s="21"/>
      <c r="D97" s="22"/>
      <c r="E97" s="23" t="str">
        <f>T("3526208036")</f>
        <v>3526208036</v>
      </c>
      <c r="F97" s="24"/>
      <c r="G97" s="11" t="str">
        <f>T("3145644265")</f>
        <v>3145644265</v>
      </c>
    </row>
    <row r="98" spans="1:7" ht="12.75" customHeight="1" x14ac:dyDescent="0.2">
      <c r="A98" s="15"/>
      <c r="B98" s="15"/>
      <c r="C98" s="25"/>
      <c r="D98" s="25"/>
      <c r="E98" s="25"/>
      <c r="F98" s="25"/>
      <c r="G98" s="15"/>
    </row>
    <row r="99" spans="1:7" ht="12.75" customHeight="1" x14ac:dyDescent="0.2">
      <c r="A99" s="16"/>
      <c r="B99" s="16"/>
      <c r="C99" s="19"/>
      <c r="D99" s="19"/>
      <c r="E99" s="19"/>
      <c r="F99" s="19"/>
      <c r="G99" s="16"/>
    </row>
    <row r="100" spans="1:7" ht="11.85" customHeight="1" x14ac:dyDescent="0.2">
      <c r="A100" s="1"/>
      <c r="B100" s="4" t="s">
        <v>131</v>
      </c>
      <c r="C100" s="18"/>
      <c r="D100" s="18"/>
      <c r="E100" s="1"/>
      <c r="F100" s="20" t="s">
        <v>132</v>
      </c>
      <c r="G100" s="20"/>
    </row>
    <row r="101" spans="1:7" ht="12.75" customHeight="1" x14ac:dyDescent="0.2">
      <c r="A101" s="1"/>
      <c r="B101" s="5" t="s">
        <v>133</v>
      </c>
      <c r="C101" s="1"/>
      <c r="D101" s="5" t="s">
        <v>134</v>
      </c>
      <c r="E101" s="1"/>
      <c r="F101" s="17" t="s">
        <v>135</v>
      </c>
      <c r="G101" s="17"/>
    </row>
    <row r="102" spans="1:7" ht="12.75" customHeight="1" x14ac:dyDescent="0.2">
      <c r="A102" s="1"/>
      <c r="B102" s="3" t="s">
        <v>136</v>
      </c>
      <c r="C102" s="18"/>
      <c r="D102" s="18"/>
      <c r="E102" s="1"/>
      <c r="F102" s="18"/>
      <c r="G102" s="18"/>
    </row>
  </sheetData>
  <mergeCells count="184">
    <mergeCell ref="C3:D3"/>
    <mergeCell ref="A4:G4"/>
    <mergeCell ref="A5:G5"/>
    <mergeCell ref="A6:G6"/>
    <mergeCell ref="A1:A2"/>
    <mergeCell ref="B1:B2"/>
    <mergeCell ref="C1:C2"/>
    <mergeCell ref="D1:G1"/>
    <mergeCell ref="D2:G2"/>
    <mergeCell ref="A11:G11"/>
    <mergeCell ref="A12:G12"/>
    <mergeCell ref="C13:D13"/>
    <mergeCell ref="A14:G14"/>
    <mergeCell ref="A7:G7"/>
    <mergeCell ref="A8:G8"/>
    <mergeCell ref="C9:D9"/>
    <mergeCell ref="A10:G10"/>
    <mergeCell ref="A19:G19"/>
    <mergeCell ref="C21:G21"/>
    <mergeCell ref="C22:D22"/>
    <mergeCell ref="E22:F22"/>
    <mergeCell ref="A15:G15"/>
    <mergeCell ref="A16:G16"/>
    <mergeCell ref="A17:G17"/>
    <mergeCell ref="A18:G18"/>
    <mergeCell ref="C25:D25"/>
    <mergeCell ref="E25:F25"/>
    <mergeCell ref="C26:D26"/>
    <mergeCell ref="E26:F26"/>
    <mergeCell ref="C23:D23"/>
    <mergeCell ref="E23:F23"/>
    <mergeCell ref="C24:D24"/>
    <mergeCell ref="E24:F24"/>
    <mergeCell ref="C29:D29"/>
    <mergeCell ref="E29:F29"/>
    <mergeCell ref="C30:D30"/>
    <mergeCell ref="E30:F30"/>
    <mergeCell ref="C27:D27"/>
    <mergeCell ref="E27:F27"/>
    <mergeCell ref="C28:D28"/>
    <mergeCell ref="E28:F28"/>
    <mergeCell ref="C33:D33"/>
    <mergeCell ref="E33:F33"/>
    <mergeCell ref="C34:D34"/>
    <mergeCell ref="E34:F34"/>
    <mergeCell ref="C31:D31"/>
    <mergeCell ref="E31:F31"/>
    <mergeCell ref="C32:D32"/>
    <mergeCell ref="E32:F32"/>
    <mergeCell ref="C37:D37"/>
    <mergeCell ref="E37:F37"/>
    <mergeCell ref="C38:D38"/>
    <mergeCell ref="E38:F38"/>
    <mergeCell ref="C35:D35"/>
    <mergeCell ref="E35:F35"/>
    <mergeCell ref="C36:D36"/>
    <mergeCell ref="E36:F36"/>
    <mergeCell ref="C41:D41"/>
    <mergeCell ref="E41:F41"/>
    <mergeCell ref="C42:D42"/>
    <mergeCell ref="E42:F42"/>
    <mergeCell ref="C39:D39"/>
    <mergeCell ref="E39:F39"/>
    <mergeCell ref="C40:D40"/>
    <mergeCell ref="E40:F40"/>
    <mergeCell ref="C45:D45"/>
    <mergeCell ref="E45:F45"/>
    <mergeCell ref="C46:D46"/>
    <mergeCell ref="E46:F46"/>
    <mergeCell ref="C43:D43"/>
    <mergeCell ref="E43:F43"/>
    <mergeCell ref="C44:D44"/>
    <mergeCell ref="E44:F44"/>
    <mergeCell ref="C49:D49"/>
    <mergeCell ref="E49:F49"/>
    <mergeCell ref="C50:D50"/>
    <mergeCell ref="E50:F50"/>
    <mergeCell ref="C47:D47"/>
    <mergeCell ref="E47:F47"/>
    <mergeCell ref="C48:D48"/>
    <mergeCell ref="E48:F48"/>
    <mergeCell ref="C53:D53"/>
    <mergeCell ref="E53:F53"/>
    <mergeCell ref="C54:D54"/>
    <mergeCell ref="E54:F54"/>
    <mergeCell ref="C51:D51"/>
    <mergeCell ref="E51:F51"/>
    <mergeCell ref="C52:D52"/>
    <mergeCell ref="E52:F52"/>
    <mergeCell ref="C57:D57"/>
    <mergeCell ref="E57:F57"/>
    <mergeCell ref="C58:D58"/>
    <mergeCell ref="E58:F58"/>
    <mergeCell ref="C55:D55"/>
    <mergeCell ref="E55:F55"/>
    <mergeCell ref="C56:D56"/>
    <mergeCell ref="E56:F56"/>
    <mergeCell ref="C61:D61"/>
    <mergeCell ref="E61:F61"/>
    <mergeCell ref="C62:D62"/>
    <mergeCell ref="E62:F62"/>
    <mergeCell ref="C59:D59"/>
    <mergeCell ref="E59:F59"/>
    <mergeCell ref="C60:D60"/>
    <mergeCell ref="E60:F60"/>
    <mergeCell ref="C65:D65"/>
    <mergeCell ref="E65:F65"/>
    <mergeCell ref="C66:D66"/>
    <mergeCell ref="E66:F66"/>
    <mergeCell ref="C63:D63"/>
    <mergeCell ref="E63:F63"/>
    <mergeCell ref="C64:D64"/>
    <mergeCell ref="E64:F64"/>
    <mergeCell ref="C69:D69"/>
    <mergeCell ref="E69:F69"/>
    <mergeCell ref="C70:D70"/>
    <mergeCell ref="E70:F70"/>
    <mergeCell ref="C67:D67"/>
    <mergeCell ref="E67:F67"/>
    <mergeCell ref="C68:D68"/>
    <mergeCell ref="E68:F68"/>
    <mergeCell ref="C73:D73"/>
    <mergeCell ref="E73:F73"/>
    <mergeCell ref="C74:D74"/>
    <mergeCell ref="E74:F74"/>
    <mergeCell ref="C71:D71"/>
    <mergeCell ref="E71:F71"/>
    <mergeCell ref="C72:D72"/>
    <mergeCell ref="E72:F72"/>
    <mergeCell ref="C77:D77"/>
    <mergeCell ref="E77:F77"/>
    <mergeCell ref="C78:D78"/>
    <mergeCell ref="E78:F78"/>
    <mergeCell ref="C75:D75"/>
    <mergeCell ref="E75:F75"/>
    <mergeCell ref="C76:D76"/>
    <mergeCell ref="E76:F76"/>
    <mergeCell ref="C81:D81"/>
    <mergeCell ref="E81:F81"/>
    <mergeCell ref="C82:D82"/>
    <mergeCell ref="E82:F82"/>
    <mergeCell ref="C79:D79"/>
    <mergeCell ref="E79:F79"/>
    <mergeCell ref="C80:D80"/>
    <mergeCell ref="E80:F80"/>
    <mergeCell ref="C85:D85"/>
    <mergeCell ref="E85:F85"/>
    <mergeCell ref="C86:D86"/>
    <mergeCell ref="E86:F86"/>
    <mergeCell ref="C83:D83"/>
    <mergeCell ref="E83:F83"/>
    <mergeCell ref="C84:D84"/>
    <mergeCell ref="E84:F84"/>
    <mergeCell ref="C89:D89"/>
    <mergeCell ref="E89:F89"/>
    <mergeCell ref="C90:D90"/>
    <mergeCell ref="E90:F90"/>
    <mergeCell ref="C87:D87"/>
    <mergeCell ref="E87:F87"/>
    <mergeCell ref="C88:D88"/>
    <mergeCell ref="E88:F88"/>
    <mergeCell ref="C93:D93"/>
    <mergeCell ref="E93:F93"/>
    <mergeCell ref="C94:D94"/>
    <mergeCell ref="E94:F94"/>
    <mergeCell ref="C91:D91"/>
    <mergeCell ref="E91:F91"/>
    <mergeCell ref="C92:D92"/>
    <mergeCell ref="E92:F92"/>
    <mergeCell ref="C97:D97"/>
    <mergeCell ref="E97:F97"/>
    <mergeCell ref="C98:D98"/>
    <mergeCell ref="E98:F98"/>
    <mergeCell ref="C95:D95"/>
    <mergeCell ref="E95:F95"/>
    <mergeCell ref="C96:D96"/>
    <mergeCell ref="E96:F96"/>
    <mergeCell ref="F101:G101"/>
    <mergeCell ref="C102:D102"/>
    <mergeCell ref="F102:G102"/>
    <mergeCell ref="C99:D99"/>
    <mergeCell ref="E99:F99"/>
    <mergeCell ref="C100:D100"/>
    <mergeCell ref="F100:G100"/>
  </mergeCells>
  <phoneticPr fontId="5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9 FBA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SAV_PAVADINIMAS </dc:title>
  <cp:lastModifiedBy>Kiril Kurkianec</cp:lastModifiedBy>
  <cp:lastPrinted>2011-07-08T07:44:21Z</cp:lastPrinted>
  <dcterms:created xsi:type="dcterms:W3CDTF">2011-07-08T07:57:04Z</dcterms:created>
  <dcterms:modified xsi:type="dcterms:W3CDTF">2018-03-27T10:33:25Z</dcterms:modified>
</cp:coreProperties>
</file>